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3 квартал\АЭФ - СВТ по субвенциям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Лист2!$A$1:$H$64</definedName>
  </definedNames>
  <calcPr calcId="152511"/>
</workbook>
</file>

<file path=xl/calcChain.xml><?xml version="1.0" encoding="utf-8"?>
<calcChain xmlns="http://schemas.openxmlformats.org/spreadsheetml/2006/main">
  <c r="D40" i="1" l="1"/>
  <c r="D10" i="1"/>
  <c r="C40" i="1"/>
  <c r="C10" i="1"/>
  <c r="F57" i="1"/>
  <c r="E57" i="1"/>
  <c r="B57" i="1"/>
  <c r="B40" i="1" l="1"/>
  <c r="B10" i="1"/>
  <c r="D36" i="1" l="1"/>
  <c r="G35" i="1"/>
  <c r="D26" i="1"/>
  <c r="C26" i="1"/>
  <c r="B26" i="1"/>
  <c r="B11" i="1"/>
  <c r="H41" i="1"/>
  <c r="F41" i="1"/>
  <c r="E41" i="1"/>
  <c r="D41" i="1"/>
  <c r="C41" i="1"/>
  <c r="B41" i="1"/>
  <c r="G40" i="1"/>
  <c r="H36" i="1"/>
  <c r="F36" i="1"/>
  <c r="E36" i="1"/>
  <c r="C36" i="1"/>
  <c r="B36" i="1"/>
  <c r="H31" i="1"/>
  <c r="F31" i="1"/>
  <c r="E31" i="1"/>
  <c r="D31" i="1"/>
  <c r="B31" i="1"/>
  <c r="H26" i="1"/>
  <c r="F26" i="1"/>
  <c r="E26" i="1"/>
  <c r="H21" i="1"/>
  <c r="F21" i="1"/>
  <c r="E21" i="1"/>
  <c r="D21" i="1"/>
  <c r="C21" i="1"/>
  <c r="B21" i="1"/>
  <c r="G20" i="1"/>
  <c r="H11" i="1"/>
  <c r="F11" i="1"/>
  <c r="E11" i="1"/>
  <c r="C11" i="1"/>
  <c r="G25" i="1" l="1"/>
  <c r="G30" i="1"/>
  <c r="C31" i="1"/>
  <c r="G10" i="1"/>
  <c r="D11" i="1"/>
  <c r="H16" i="1"/>
  <c r="F16" i="1"/>
  <c r="E16" i="1"/>
  <c r="C16" i="1"/>
  <c r="B16" i="1"/>
  <c r="G15" i="1" l="1"/>
  <c r="D16" i="1"/>
  <c r="H56" i="1" l="1"/>
  <c r="F56" i="1"/>
  <c r="E56" i="1"/>
  <c r="D56" i="1"/>
  <c r="C56" i="1"/>
  <c r="B56" i="1"/>
  <c r="G55" i="1"/>
  <c r="H46" i="1"/>
  <c r="F46" i="1"/>
  <c r="E46" i="1"/>
  <c r="D46" i="1"/>
  <c r="C46" i="1"/>
  <c r="B46" i="1"/>
  <c r="G45" i="1"/>
  <c r="B51" i="1" l="1"/>
  <c r="H51" i="1" l="1"/>
  <c r="H58" i="1" s="1"/>
  <c r="F51" i="1"/>
  <c r="E51" i="1"/>
  <c r="D51" i="1"/>
  <c r="D57" i="1" s="1"/>
  <c r="C51" i="1"/>
  <c r="C57" i="1" s="1"/>
  <c r="G50" i="1"/>
</calcChain>
</file>

<file path=xl/sharedStrings.xml><?xml version="1.0" encoding="utf-8"?>
<sst xmlns="http://schemas.openxmlformats.org/spreadsheetml/2006/main" count="134" uniqueCount="57">
  <si>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</si>
  <si>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</si>
  <si>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</si>
  <si>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</si>
  <si>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</si>
  <si>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</si>
  <si>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</si>
  <si>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</si>
  <si>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</si>
  <si>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</si>
  <si>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</si>
  <si>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</si>
  <si>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</si>
  <si>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</si>
  <si>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</si>
  <si>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</si>
  <si>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</si>
  <si>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</si>
  <si>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</si>
  <si>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</si>
  <si>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</si>
  <si>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</si>
  <si>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</si>
  <si>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</si>
  <si>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Код ОКПД:
30.02.16.194</t>
  </si>
  <si>
    <t>поставка средств вычислительной техники</t>
  </si>
  <si>
    <t>Код ОКПД:
30.02.18.110</t>
  </si>
  <si>
    <t>Разветвитель-усилитель HDMI</t>
  </si>
  <si>
    <t>Код ОКПД:
32.20.11.910</t>
  </si>
  <si>
    <t>Диктофон цифровой</t>
  </si>
  <si>
    <t>Код ОКПД:
32.30.32.310</t>
  </si>
  <si>
    <t>Диктофон Olympus DM-650 4Gb Silver Player Mic SP MP3/WMA microSD USB 67hr АА</t>
  </si>
  <si>
    <t>Код ОКПД:
30.01.21.120</t>
  </si>
  <si>
    <t>Документ-камера А4</t>
  </si>
  <si>
    <t>Документ-камера TRIUMPH A405</t>
  </si>
  <si>
    <t>Код ОКПД:
30.02.16.191</t>
  </si>
  <si>
    <t>Мышь беспроводная</t>
  </si>
  <si>
    <t>Мышь беспроводная Logitech M280 Wireless Mouse (910-004291)</t>
  </si>
  <si>
    <t>Код ОКПД:
30.02.17.129</t>
  </si>
  <si>
    <t>Флэш-диск 32 Гб</t>
  </si>
  <si>
    <t>Флеш Диск Transcend &lt; TS32GJF780 &gt; JetFlash 780 USB3.0 Flash Drive 32Gb</t>
  </si>
  <si>
    <t>Флэш-диск 64 Гб</t>
  </si>
  <si>
    <t xml:space="preserve">Флеш Диск Kingston DataTraveler HyperX 3.0 &lt; DTHX30 / 64GB &gt; USB3.0 Flash Drive 64Gb </t>
  </si>
  <si>
    <t>Цветной МФУ А4 + картридж черный + картридж Cyan + картридж Yellow</t>
  </si>
  <si>
    <t>Цветной МФУ Kyocera Ecosys M6026cdn + Тонер-картридж Kyocera TK590K Black 7000 стр + Тонер-картридж Kyocera TK590C Cyan 5000 стр + Тонер-картридж Kyocera TK590Y Yellow 5000 стр</t>
  </si>
  <si>
    <t>Флэш-диск 16 Гб</t>
  </si>
  <si>
    <t>Флеш Диск Transcend 16Gb Jetflash 810 TS16GJF810 USB3.0 черный/красный</t>
  </si>
  <si>
    <t>Внешний жесткий диск USB</t>
  </si>
  <si>
    <t>Внешний HDD WD 1Tb My Passport Ultra [WDBJNZ0010BTT] 2.5" USB 3.0 titanium</t>
  </si>
  <si>
    <t>Код ОКПД:
30.02.17.121</t>
  </si>
  <si>
    <t>Наушники беспроводные</t>
  </si>
  <si>
    <t>Наушники беспроводные Philips SHC5100/10 черный/серебристый</t>
  </si>
  <si>
    <t>Дата составления: 17.07.2015</t>
  </si>
  <si>
    <t>коммерческое предложение от 17.07.2015 № 120</t>
  </si>
  <si>
    <t>коммерческое предложение от 17.07.2015 № 133</t>
  </si>
  <si>
    <t>коммерческое предложение от 17.07.2015 № б/н</t>
  </si>
  <si>
    <t>Разветвитель HDMI Espada EDH12 1x4 с усилителем до 30 м и внешним блоком питания, 2 кабеля HDMI длиной 15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</si>
</sst>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190" zoomScaleNormal="1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0" sqref="B10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39" t="s">
        <v>21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</row>
    <row r="2" spans="1:12" ht="31.5" x14ac:dyDescent="0.25">
      <c r="A2" s="32" t="s">
        <v>11</v>
      </c>
      <c r="B2" s="40" t="s">
        <v>15</v>
      </c>
      <c r="C2" s="40"/>
      <c r="D2" s="40"/>
      <c r="E2" s="40"/>
      <c r="F2" s="40"/>
      <c r="G2" s="40"/>
      <c r="H2" s="40"/>
      <c r="I2" s="1"/>
      <c r="J2" s="1"/>
      <c r="K2" s="1"/>
      <c r="L2" s="1"/>
    </row>
    <row r="3" spans="1:12" ht="47.25" x14ac:dyDescent="0.25">
      <c r="A3" s="32" t="s">
        <v>10</v>
      </c>
      <c r="B3" s="41" t="s">
        <v>25</v>
      </c>
      <c r="C3" s="41"/>
      <c r="D3" s="41"/>
      <c r="E3" s="41"/>
      <c r="F3" s="41"/>
      <c r="G3" s="41"/>
      <c r="H3" s="41"/>
      <c r="I3" s="1"/>
      <c r="J3" s="1"/>
      <c r="K3" s="1"/>
      <c r="L3" s="1"/>
    </row>
    <row r="4" spans="1:12" ht="31.5" customHeight="1" x14ac:dyDescent="0.25">
      <c r="A4" s="30" t="s">
        <v>16</v>
      </c>
      <c r="B4" s="54" t="s">
        <v>20</v>
      </c>
      <c r="C4" s="54"/>
      <c r="D4" s="54"/>
      <c r="E4" s="54"/>
      <c r="F4" s="54"/>
      <c r="G4" s="54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42" t="s">
        <v>1</v>
      </c>
      <c r="C5" s="42"/>
      <c r="D5" s="42"/>
      <c r="E5" s="42"/>
      <c r="F5" s="42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43" t="s">
        <v>27</v>
      </c>
      <c r="C7" s="44"/>
      <c r="D7" s="44"/>
      <c r="E7" s="44"/>
      <c r="F7" s="45"/>
      <c r="G7" s="18" t="s">
        <v>28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6">
        <v>1</v>
      </c>
      <c r="C8" s="47"/>
      <c r="D8" s="47"/>
      <c r="E8" s="47"/>
      <c r="F8" s="47"/>
      <c r="G8" s="8"/>
      <c r="H8" s="6" t="s">
        <v>4</v>
      </c>
      <c r="I8" s="1"/>
      <c r="J8" s="1"/>
      <c r="K8" s="1"/>
      <c r="L8" s="1"/>
    </row>
    <row r="9" spans="1:12" ht="23.25" customHeight="1" x14ac:dyDescent="0.2">
      <c r="A9" s="9" t="s">
        <v>6</v>
      </c>
      <c r="B9" s="48" t="s">
        <v>56</v>
      </c>
      <c r="C9" s="49"/>
      <c r="D9" s="49"/>
      <c r="E9" s="49"/>
      <c r="F9" s="50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f>5208+2762</f>
        <v>7970</v>
      </c>
      <c r="C10" s="20">
        <f>5296.54+2808.96</f>
        <v>8105.5</v>
      </c>
      <c r="D10" s="20">
        <f>5161.13+2737.14</f>
        <v>7898.27</v>
      </c>
      <c r="E10" s="20"/>
      <c r="F10" s="20"/>
      <c r="G10" s="12">
        <f>SUM(B10:F10)/$H$4</f>
        <v>7991.2566666666671</v>
      </c>
      <c r="H10" s="13">
        <v>7991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7970</v>
      </c>
      <c r="C11" s="15">
        <f>C10*$B8</f>
        <v>8105.5</v>
      </c>
      <c r="D11" s="15">
        <f>D10*$B8</f>
        <v>7898.27</v>
      </c>
      <c r="E11" s="15">
        <f>E10*$B8</f>
        <v>0</v>
      </c>
      <c r="F11" s="15">
        <f>F10*$B8</f>
        <v>0</v>
      </c>
      <c r="G11" s="15"/>
      <c r="H11" s="16">
        <f>H10*$B8</f>
        <v>7991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43" t="s">
        <v>29</v>
      </c>
      <c r="C12" s="44"/>
      <c r="D12" s="44"/>
      <c r="E12" s="44"/>
      <c r="F12" s="45"/>
      <c r="G12" s="18" t="s">
        <v>30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6">
        <v>2</v>
      </c>
      <c r="C13" s="47"/>
      <c r="D13" s="47"/>
      <c r="E13" s="47"/>
      <c r="F13" s="47"/>
      <c r="G13" s="8"/>
      <c r="H13" s="6" t="s">
        <v>4</v>
      </c>
      <c r="I13" s="1"/>
      <c r="J13" s="1"/>
      <c r="K13" s="1"/>
      <c r="L13" s="1"/>
    </row>
    <row r="14" spans="1:12" ht="24" customHeight="1" x14ac:dyDescent="0.2">
      <c r="A14" s="9" t="s">
        <v>6</v>
      </c>
      <c r="B14" s="51" t="s">
        <v>31</v>
      </c>
      <c r="C14" s="52"/>
      <c r="D14" s="52"/>
      <c r="E14" s="52"/>
      <c r="F14" s="53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8548</v>
      </c>
      <c r="C15" s="20">
        <v>8693.32</v>
      </c>
      <c r="D15" s="20">
        <v>8471.07</v>
      </c>
      <c r="E15" s="20"/>
      <c r="F15" s="20"/>
      <c r="G15" s="12">
        <f>SUM(B15:F15)/$H$4</f>
        <v>8570.7966666666671</v>
      </c>
      <c r="H15" s="13">
        <v>8571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17096</v>
      </c>
      <c r="C16" s="15">
        <f>C15*$B13</f>
        <v>17386.64</v>
      </c>
      <c r="D16" s="15">
        <f>D15*$B13</f>
        <v>16942.14</v>
      </c>
      <c r="E16" s="15">
        <f>E15*$B13</f>
        <v>0</v>
      </c>
      <c r="F16" s="15">
        <f>F15*$B13</f>
        <v>0</v>
      </c>
      <c r="G16" s="15"/>
      <c r="H16" s="16">
        <f>H15*$B13</f>
        <v>17142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43" t="s">
        <v>33</v>
      </c>
      <c r="C17" s="44"/>
      <c r="D17" s="44"/>
      <c r="E17" s="44"/>
      <c r="F17" s="45"/>
      <c r="G17" s="18" t="s">
        <v>32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6">
        <v>1</v>
      </c>
      <c r="C18" s="47"/>
      <c r="D18" s="47"/>
      <c r="E18" s="47"/>
      <c r="F18" s="47"/>
      <c r="G18" s="8"/>
      <c r="H18" s="6" t="s">
        <v>4</v>
      </c>
      <c r="I18" s="1"/>
      <c r="J18" s="1"/>
      <c r="K18" s="1"/>
      <c r="L18" s="1"/>
    </row>
    <row r="19" spans="1:12" ht="12.75" customHeight="1" x14ac:dyDescent="0.2">
      <c r="A19" s="9" t="s">
        <v>6</v>
      </c>
      <c r="B19" s="51" t="s">
        <v>34</v>
      </c>
      <c r="C19" s="52"/>
      <c r="D19" s="52"/>
      <c r="E19" s="52"/>
      <c r="F19" s="53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v>16800</v>
      </c>
      <c r="C20" s="20">
        <v>17085.599999999999</v>
      </c>
      <c r="D20" s="20">
        <v>16648.8</v>
      </c>
      <c r="E20" s="20"/>
      <c r="F20" s="20"/>
      <c r="G20" s="12">
        <f>SUM(B20:F20)/$H$4</f>
        <v>16844.8</v>
      </c>
      <c r="H20" s="13">
        <v>16845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16800</v>
      </c>
      <c r="C21" s="15">
        <f>C20*$B18</f>
        <v>17085.599999999999</v>
      </c>
      <c r="D21" s="15">
        <f>D20*$B18</f>
        <v>16648.8</v>
      </c>
      <c r="E21" s="15">
        <f>E20*$B18</f>
        <v>0</v>
      </c>
      <c r="F21" s="15">
        <f>F20*$B18</f>
        <v>0</v>
      </c>
      <c r="G21" s="15"/>
      <c r="H21" s="16">
        <f>H20*$B18</f>
        <v>16845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43" t="s">
        <v>36</v>
      </c>
      <c r="C22" s="44"/>
      <c r="D22" s="44"/>
      <c r="E22" s="44"/>
      <c r="F22" s="45"/>
      <c r="G22" s="18" t="s">
        <v>35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6">
        <v>3</v>
      </c>
      <c r="C23" s="47"/>
      <c r="D23" s="47"/>
      <c r="E23" s="47"/>
      <c r="F23" s="47"/>
      <c r="G23" s="8"/>
      <c r="H23" s="6" t="s">
        <v>4</v>
      </c>
      <c r="I23" s="1"/>
      <c r="J23" s="1"/>
      <c r="K23" s="1"/>
      <c r="L23" s="1"/>
    </row>
    <row r="24" spans="1:12" ht="14.25" customHeight="1" x14ac:dyDescent="0.2">
      <c r="A24" s="9" t="s">
        <v>6</v>
      </c>
      <c r="B24" s="51" t="s">
        <v>37</v>
      </c>
      <c r="C24" s="52"/>
      <c r="D24" s="52"/>
      <c r="E24" s="52"/>
      <c r="F24" s="53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v>1052</v>
      </c>
      <c r="C25" s="20">
        <v>1069.8800000000001</v>
      </c>
      <c r="D25" s="20">
        <v>1042.53</v>
      </c>
      <c r="E25" s="20"/>
      <c r="F25" s="20"/>
      <c r="G25" s="12">
        <f>SUM(B25:F25)/$H$4</f>
        <v>1054.8033333333333</v>
      </c>
      <c r="H25" s="13">
        <v>1055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3156</v>
      </c>
      <c r="C26" s="15">
        <f>C25*$B23</f>
        <v>3209.6400000000003</v>
      </c>
      <c r="D26" s="15">
        <f>D25*$B23</f>
        <v>3127.59</v>
      </c>
      <c r="E26" s="15">
        <f>E25*$B23</f>
        <v>0</v>
      </c>
      <c r="F26" s="15">
        <f>F25*$B23</f>
        <v>0</v>
      </c>
      <c r="G26" s="15"/>
      <c r="H26" s="16">
        <f>H25*$B23</f>
        <v>3165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43" t="s">
        <v>39</v>
      </c>
      <c r="C27" s="44"/>
      <c r="D27" s="44"/>
      <c r="E27" s="44"/>
      <c r="F27" s="45"/>
      <c r="G27" s="18" t="s">
        <v>38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6">
        <v>7</v>
      </c>
      <c r="C28" s="47"/>
      <c r="D28" s="47"/>
      <c r="E28" s="47"/>
      <c r="F28" s="47"/>
      <c r="G28" s="8"/>
      <c r="H28" s="6" t="s">
        <v>4</v>
      </c>
      <c r="I28" s="1"/>
      <c r="J28" s="1"/>
      <c r="K28" s="1"/>
      <c r="L28" s="1"/>
    </row>
    <row r="29" spans="1:12" ht="25.5" customHeight="1" x14ac:dyDescent="0.2">
      <c r="A29" s="9" t="s">
        <v>6</v>
      </c>
      <c r="B29" s="51" t="s">
        <v>40</v>
      </c>
      <c r="C29" s="52"/>
      <c r="D29" s="52"/>
      <c r="E29" s="52"/>
      <c r="F29" s="53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v>1644</v>
      </c>
      <c r="C30" s="20">
        <v>1671.95</v>
      </c>
      <c r="D30" s="20">
        <v>1629.2</v>
      </c>
      <c r="E30" s="20"/>
      <c r="F30" s="20"/>
      <c r="G30" s="12">
        <f>SUM(B30:F30)/$H$4</f>
        <v>1648.3833333333332</v>
      </c>
      <c r="H30" s="13">
        <v>1648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11508</v>
      </c>
      <c r="C31" s="15">
        <f>C30*$B28</f>
        <v>11703.65</v>
      </c>
      <c r="D31" s="15">
        <f>D30*$B28</f>
        <v>11404.4</v>
      </c>
      <c r="E31" s="15">
        <f>E30*$B28</f>
        <v>0</v>
      </c>
      <c r="F31" s="15">
        <f>F30*$B28</f>
        <v>0</v>
      </c>
      <c r="G31" s="15"/>
      <c r="H31" s="16">
        <f>H30*$B28</f>
        <v>11536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43" t="s">
        <v>41</v>
      </c>
      <c r="C32" s="44"/>
      <c r="D32" s="44"/>
      <c r="E32" s="44"/>
      <c r="F32" s="45"/>
      <c r="G32" s="18" t="s">
        <v>38</v>
      </c>
      <c r="H32" s="19" t="s">
        <v>4</v>
      </c>
      <c r="I32" s="1"/>
      <c r="J32" s="1"/>
      <c r="K32" s="1"/>
      <c r="L32" s="1"/>
    </row>
    <row r="33" spans="1:12" ht="15" x14ac:dyDescent="0.2">
      <c r="A33" s="7" t="s">
        <v>5</v>
      </c>
      <c r="B33" s="46">
        <v>5</v>
      </c>
      <c r="C33" s="47"/>
      <c r="D33" s="47"/>
      <c r="E33" s="47"/>
      <c r="F33" s="47"/>
      <c r="G33" s="8"/>
      <c r="H33" s="6" t="s">
        <v>4</v>
      </c>
      <c r="I33" s="1"/>
      <c r="J33" s="1"/>
      <c r="K33" s="1"/>
      <c r="L33" s="1"/>
    </row>
    <row r="34" spans="1:12" ht="24.75" customHeight="1" x14ac:dyDescent="0.2">
      <c r="A34" s="9" t="s">
        <v>6</v>
      </c>
      <c r="B34" s="51" t="s">
        <v>42</v>
      </c>
      <c r="C34" s="52"/>
      <c r="D34" s="52"/>
      <c r="E34" s="52"/>
      <c r="F34" s="53"/>
      <c r="G34" s="10"/>
      <c r="H34" s="11" t="s">
        <v>4</v>
      </c>
      <c r="I34" s="1"/>
      <c r="J34" s="1"/>
      <c r="K34" s="1"/>
      <c r="L34" s="1"/>
    </row>
    <row r="35" spans="1:12" ht="15" customHeight="1" x14ac:dyDescent="0.2">
      <c r="A35" s="7" t="s">
        <v>7</v>
      </c>
      <c r="B35" s="20">
        <v>3748</v>
      </c>
      <c r="C35" s="20">
        <v>3811.72</v>
      </c>
      <c r="D35" s="20">
        <v>3714.27</v>
      </c>
      <c r="E35" s="20"/>
      <c r="F35" s="20"/>
      <c r="G35" s="12">
        <f>SUM(B35:F35)/$H$4</f>
        <v>3757.9966666666664</v>
      </c>
      <c r="H35" s="13">
        <v>3758</v>
      </c>
      <c r="I35" s="1"/>
      <c r="J35" s="1"/>
      <c r="K35" s="1"/>
      <c r="L35" s="1"/>
    </row>
    <row r="36" spans="1:12" ht="15.75" thickBot="1" x14ac:dyDescent="0.3">
      <c r="A36" s="14" t="s">
        <v>8</v>
      </c>
      <c r="B36" s="15">
        <f>B35*$B33</f>
        <v>18740</v>
      </c>
      <c r="C36" s="15">
        <f>C35*$B33</f>
        <v>19058.599999999999</v>
      </c>
      <c r="D36" s="15">
        <f>D35*$B33</f>
        <v>18571.349999999999</v>
      </c>
      <c r="E36" s="15">
        <f>E35*$B33</f>
        <v>0</v>
      </c>
      <c r="F36" s="15">
        <f>F35*$B33</f>
        <v>0</v>
      </c>
      <c r="G36" s="15"/>
      <c r="H36" s="16">
        <f>H35*$B33</f>
        <v>18790</v>
      </c>
      <c r="I36" s="1"/>
      <c r="J36" s="1"/>
      <c r="K36" s="1"/>
      <c r="L36" s="1"/>
    </row>
    <row r="37" spans="1:12" ht="27" customHeight="1" x14ac:dyDescent="0.2">
      <c r="A37" s="17" t="s">
        <v>12</v>
      </c>
      <c r="B37" s="43" t="s">
        <v>43</v>
      </c>
      <c r="C37" s="44"/>
      <c r="D37" s="44"/>
      <c r="E37" s="44"/>
      <c r="F37" s="45"/>
      <c r="G37" s="18" t="s">
        <v>24</v>
      </c>
      <c r="H37" s="19" t="s">
        <v>4</v>
      </c>
      <c r="I37" s="1"/>
      <c r="J37" s="1"/>
      <c r="K37" s="1"/>
      <c r="L37" s="1"/>
    </row>
    <row r="38" spans="1:12" ht="15" x14ac:dyDescent="0.2">
      <c r="A38" s="7" t="s">
        <v>5</v>
      </c>
      <c r="B38" s="46">
        <v>1</v>
      </c>
      <c r="C38" s="47"/>
      <c r="D38" s="47"/>
      <c r="E38" s="47"/>
      <c r="F38" s="47"/>
      <c r="G38" s="8"/>
      <c r="H38" s="6" t="s">
        <v>4</v>
      </c>
      <c r="I38" s="1"/>
      <c r="J38" s="1"/>
      <c r="K38" s="1"/>
      <c r="L38" s="1"/>
    </row>
    <row r="39" spans="1:12" ht="36" customHeight="1" x14ac:dyDescent="0.2">
      <c r="A39" s="9" t="s">
        <v>6</v>
      </c>
      <c r="B39" s="51" t="s">
        <v>44</v>
      </c>
      <c r="C39" s="52"/>
      <c r="D39" s="52"/>
      <c r="E39" s="52"/>
      <c r="F39" s="53"/>
      <c r="G39" s="10"/>
      <c r="H39" s="11" t="s">
        <v>4</v>
      </c>
      <c r="I39" s="1"/>
      <c r="J39" s="1"/>
      <c r="K39" s="1"/>
      <c r="L39" s="1"/>
    </row>
    <row r="40" spans="1:12" ht="15" x14ac:dyDescent="0.2">
      <c r="A40" s="7" t="s">
        <v>7</v>
      </c>
      <c r="B40" s="20">
        <f>26105+5984+6773+6773</f>
        <v>45635</v>
      </c>
      <c r="C40" s="20">
        <f>26548.79+6085.73+6888.14+6888.14</f>
        <v>46410.8</v>
      </c>
      <c r="D40" s="20">
        <f>25870.06+5930.14+6712.04+6712.04</f>
        <v>45224.28</v>
      </c>
      <c r="E40" s="20"/>
      <c r="F40" s="20"/>
      <c r="G40" s="12">
        <f>SUM(B40:F40)/$H$4</f>
        <v>45756.693333333336</v>
      </c>
      <c r="H40" s="13">
        <v>45757</v>
      </c>
      <c r="I40" s="1"/>
      <c r="J40" s="1"/>
      <c r="K40" s="1"/>
      <c r="L40" s="1"/>
    </row>
    <row r="41" spans="1:12" ht="15.75" thickBot="1" x14ac:dyDescent="0.3">
      <c r="A41" s="14" t="s">
        <v>8</v>
      </c>
      <c r="B41" s="15">
        <f>B40*$B38</f>
        <v>45635</v>
      </c>
      <c r="C41" s="15">
        <f>C40*$B38</f>
        <v>46410.8</v>
      </c>
      <c r="D41" s="15">
        <f>D40*$B38</f>
        <v>45224.28</v>
      </c>
      <c r="E41" s="15">
        <f>E40*$B38</f>
        <v>0</v>
      </c>
      <c r="F41" s="15">
        <f>F40*$B38</f>
        <v>0</v>
      </c>
      <c r="G41" s="15"/>
      <c r="H41" s="16">
        <f>H40*$B38</f>
        <v>45757</v>
      </c>
      <c r="I41" s="1"/>
      <c r="J41" s="1"/>
      <c r="K41" s="1"/>
      <c r="L41" s="1"/>
    </row>
    <row r="42" spans="1:12" ht="27" customHeight="1" x14ac:dyDescent="0.2">
      <c r="A42" s="17" t="s">
        <v>12</v>
      </c>
      <c r="B42" s="43" t="s">
        <v>45</v>
      </c>
      <c r="C42" s="44"/>
      <c r="D42" s="44"/>
      <c r="E42" s="44"/>
      <c r="F42" s="45"/>
      <c r="G42" s="18" t="s">
        <v>38</v>
      </c>
      <c r="H42" s="19" t="s">
        <v>4</v>
      </c>
      <c r="I42" s="1"/>
      <c r="J42" s="1"/>
      <c r="K42" s="1"/>
      <c r="L42" s="1"/>
    </row>
    <row r="43" spans="1:12" ht="15" x14ac:dyDescent="0.2">
      <c r="A43" s="7" t="s">
        <v>5</v>
      </c>
      <c r="B43" s="46">
        <v>2</v>
      </c>
      <c r="C43" s="47"/>
      <c r="D43" s="47"/>
      <c r="E43" s="47"/>
      <c r="F43" s="47"/>
      <c r="G43" s="8"/>
      <c r="H43" s="6" t="s">
        <v>4</v>
      </c>
      <c r="I43" s="1"/>
      <c r="J43" s="1"/>
      <c r="K43" s="1"/>
      <c r="L43" s="1"/>
    </row>
    <row r="44" spans="1:12" ht="24" customHeight="1" x14ac:dyDescent="0.2">
      <c r="A44" s="9" t="s">
        <v>6</v>
      </c>
      <c r="B44" s="51" t="s">
        <v>46</v>
      </c>
      <c r="C44" s="52"/>
      <c r="D44" s="52"/>
      <c r="E44" s="52"/>
      <c r="F44" s="53"/>
      <c r="G44" s="10"/>
      <c r="H44" s="11" t="s">
        <v>4</v>
      </c>
      <c r="I44" s="1"/>
      <c r="J44" s="1"/>
      <c r="K44" s="1"/>
      <c r="L44" s="1"/>
    </row>
    <row r="45" spans="1:12" ht="15" x14ac:dyDescent="0.2">
      <c r="A45" s="7" t="s">
        <v>7</v>
      </c>
      <c r="B45" s="20">
        <v>750</v>
      </c>
      <c r="C45" s="20">
        <v>762.75</v>
      </c>
      <c r="D45" s="20">
        <v>743.25</v>
      </c>
      <c r="E45" s="20"/>
      <c r="F45" s="20"/>
      <c r="G45" s="12">
        <f>SUM(B45:F45)/$H$4</f>
        <v>752</v>
      </c>
      <c r="H45" s="13">
        <v>752</v>
      </c>
      <c r="I45" s="1"/>
      <c r="J45" s="1"/>
      <c r="K45" s="1"/>
      <c r="L45" s="1"/>
    </row>
    <row r="46" spans="1:12" ht="15.75" thickBot="1" x14ac:dyDescent="0.3">
      <c r="A46" s="14" t="s">
        <v>8</v>
      </c>
      <c r="B46" s="15">
        <f>B45*$B43</f>
        <v>1500</v>
      </c>
      <c r="C46" s="15">
        <f>C45*$B43</f>
        <v>1525.5</v>
      </c>
      <c r="D46" s="15">
        <f>D45*$B43</f>
        <v>1486.5</v>
      </c>
      <c r="E46" s="15">
        <f>E45*$B43</f>
        <v>0</v>
      </c>
      <c r="F46" s="15">
        <f>F45*$B43</f>
        <v>0</v>
      </c>
      <c r="G46" s="15"/>
      <c r="H46" s="16">
        <f>H45*$B43</f>
        <v>1504</v>
      </c>
      <c r="I46" s="1"/>
      <c r="J46" s="1"/>
      <c r="K46" s="1"/>
      <c r="L46" s="1"/>
    </row>
    <row r="47" spans="1:12" ht="27" customHeight="1" x14ac:dyDescent="0.2">
      <c r="A47" s="17" t="s">
        <v>12</v>
      </c>
      <c r="B47" s="43" t="s">
        <v>47</v>
      </c>
      <c r="C47" s="44"/>
      <c r="D47" s="44"/>
      <c r="E47" s="44"/>
      <c r="F47" s="45"/>
      <c r="G47" s="18" t="s">
        <v>49</v>
      </c>
      <c r="H47" s="19" t="s">
        <v>4</v>
      </c>
      <c r="I47" s="1"/>
      <c r="J47" s="1"/>
      <c r="K47" s="1"/>
      <c r="L47" s="1"/>
    </row>
    <row r="48" spans="1:12" ht="15" x14ac:dyDescent="0.2">
      <c r="A48" s="7" t="s">
        <v>5</v>
      </c>
      <c r="B48" s="46">
        <v>3</v>
      </c>
      <c r="C48" s="47"/>
      <c r="D48" s="47"/>
      <c r="E48" s="47"/>
      <c r="F48" s="47"/>
      <c r="G48" s="8"/>
      <c r="H48" s="6" t="s">
        <v>4</v>
      </c>
      <c r="I48" s="1"/>
      <c r="J48" s="1"/>
      <c r="K48" s="1"/>
      <c r="L48" s="1"/>
    </row>
    <row r="49" spans="1:13" ht="24" customHeight="1" x14ac:dyDescent="0.2">
      <c r="A49" s="9" t="s">
        <v>6</v>
      </c>
      <c r="B49" s="51" t="s">
        <v>48</v>
      </c>
      <c r="C49" s="52"/>
      <c r="D49" s="52"/>
      <c r="E49" s="52"/>
      <c r="F49" s="53"/>
      <c r="G49" s="10"/>
      <c r="H49" s="11" t="s">
        <v>4</v>
      </c>
      <c r="I49" s="1"/>
      <c r="J49" s="1"/>
      <c r="K49" s="1"/>
      <c r="L49" s="1"/>
    </row>
    <row r="50" spans="1:13" ht="15" x14ac:dyDescent="0.2">
      <c r="A50" s="7" t="s">
        <v>7</v>
      </c>
      <c r="B50" s="20">
        <v>4669</v>
      </c>
      <c r="C50" s="20">
        <v>4748.37</v>
      </c>
      <c r="D50" s="20">
        <v>4626.9799999999996</v>
      </c>
      <c r="E50" s="20"/>
      <c r="F50" s="20"/>
      <c r="G50" s="12">
        <f>SUM(B50:F50)/$H$4</f>
        <v>4681.45</v>
      </c>
      <c r="H50" s="13">
        <v>4681</v>
      </c>
      <c r="I50" s="1"/>
      <c r="J50" s="1"/>
      <c r="K50" s="1"/>
      <c r="L50" s="1"/>
    </row>
    <row r="51" spans="1:13" ht="15.75" thickBot="1" x14ac:dyDescent="0.3">
      <c r="A51" s="14" t="s">
        <v>8</v>
      </c>
      <c r="B51" s="15">
        <f>B50*$B48</f>
        <v>14007</v>
      </c>
      <c r="C51" s="15">
        <f>C50*$B48</f>
        <v>14245.11</v>
      </c>
      <c r="D51" s="15">
        <f>D50*$B48</f>
        <v>13880.939999999999</v>
      </c>
      <c r="E51" s="15">
        <f>E50*$B48</f>
        <v>0</v>
      </c>
      <c r="F51" s="15">
        <f>F50*$B48</f>
        <v>0</v>
      </c>
      <c r="G51" s="15"/>
      <c r="H51" s="16">
        <f>H50*$B48</f>
        <v>14043</v>
      </c>
      <c r="I51" s="1"/>
      <c r="J51" s="1"/>
      <c r="K51" s="1"/>
      <c r="L51" s="1"/>
    </row>
    <row r="52" spans="1:13" ht="27" customHeight="1" x14ac:dyDescent="0.2">
      <c r="A52" s="17" t="s">
        <v>12</v>
      </c>
      <c r="B52" s="43" t="s">
        <v>50</v>
      </c>
      <c r="C52" s="44"/>
      <c r="D52" s="44"/>
      <c r="E52" s="44"/>
      <c r="F52" s="45"/>
      <c r="G52" s="18" t="s">
        <v>26</v>
      </c>
      <c r="H52" s="19" t="s">
        <v>4</v>
      </c>
      <c r="I52" s="1"/>
      <c r="J52" s="1"/>
      <c r="K52" s="1"/>
      <c r="L52" s="1"/>
    </row>
    <row r="53" spans="1:13" ht="15" x14ac:dyDescent="0.2">
      <c r="A53" s="7" t="s">
        <v>5</v>
      </c>
      <c r="B53" s="46">
        <v>1</v>
      </c>
      <c r="C53" s="47"/>
      <c r="D53" s="47"/>
      <c r="E53" s="47"/>
      <c r="F53" s="47"/>
      <c r="G53" s="8"/>
      <c r="H53" s="6" t="s">
        <v>4</v>
      </c>
      <c r="I53" s="1"/>
      <c r="J53" s="1"/>
      <c r="K53" s="1"/>
      <c r="L53" s="1"/>
    </row>
    <row r="54" spans="1:13" ht="13.5" customHeight="1" x14ac:dyDescent="0.2">
      <c r="A54" s="9" t="s">
        <v>6</v>
      </c>
      <c r="B54" s="51" t="s">
        <v>51</v>
      </c>
      <c r="C54" s="52"/>
      <c r="D54" s="52"/>
      <c r="E54" s="52"/>
      <c r="F54" s="53"/>
      <c r="G54" s="10"/>
      <c r="H54" s="11" t="s">
        <v>4</v>
      </c>
      <c r="I54" s="1"/>
      <c r="J54" s="1"/>
      <c r="K54" s="1"/>
      <c r="L54" s="1"/>
    </row>
    <row r="55" spans="1:13" ht="15" x14ac:dyDescent="0.2">
      <c r="A55" s="7" t="s">
        <v>7</v>
      </c>
      <c r="B55" s="20">
        <v>3617</v>
      </c>
      <c r="C55" s="20">
        <v>3649.55</v>
      </c>
      <c r="D55" s="20">
        <v>3584.45</v>
      </c>
      <c r="E55" s="20"/>
      <c r="F55" s="20"/>
      <c r="G55" s="12">
        <f>SUM(B55:F55)/$H$4</f>
        <v>3617</v>
      </c>
      <c r="H55" s="13">
        <v>3617</v>
      </c>
      <c r="I55" s="1"/>
      <c r="J55" s="1"/>
      <c r="K55" s="1"/>
      <c r="L55" s="1"/>
    </row>
    <row r="56" spans="1:13" ht="15.75" thickBot="1" x14ac:dyDescent="0.3">
      <c r="A56" s="14" t="s">
        <v>8</v>
      </c>
      <c r="B56" s="15">
        <f>B55*$B53</f>
        <v>3617</v>
      </c>
      <c r="C56" s="15">
        <f>C55*$B53</f>
        <v>3649.55</v>
      </c>
      <c r="D56" s="15">
        <f>D55*$B53</f>
        <v>3584.45</v>
      </c>
      <c r="E56" s="15">
        <f>E55*$B53</f>
        <v>0</v>
      </c>
      <c r="F56" s="15">
        <f>F55*$B53</f>
        <v>0</v>
      </c>
      <c r="G56" s="15"/>
      <c r="H56" s="16">
        <f>H55*$B53</f>
        <v>3617</v>
      </c>
      <c r="I56" s="1"/>
      <c r="J56" s="1"/>
      <c r="K56" s="1"/>
      <c r="L56" s="1"/>
    </row>
    <row r="57" spans="1:13" s="21" customFormat="1" ht="15" thickBot="1" x14ac:dyDescent="0.25">
      <c r="A57" s="33" t="s">
        <v>9</v>
      </c>
      <c r="B57" s="38">
        <f>B11+B16+B21+B26+B31+B36+B41+B46+B51+B56</f>
        <v>140029</v>
      </c>
      <c r="C57" s="38">
        <f t="shared" ref="C57:F57" si="0">C11+C16+C21+C26+C31+C36+C41+C46+C51+C56</f>
        <v>142380.59</v>
      </c>
      <c r="D57" s="38">
        <f t="shared" si="0"/>
        <v>138768.72</v>
      </c>
      <c r="E57" s="38">
        <f t="shared" si="0"/>
        <v>0</v>
      </c>
      <c r="F57" s="38">
        <f t="shared" si="0"/>
        <v>0</v>
      </c>
      <c r="G57" s="34"/>
      <c r="H57" s="34"/>
    </row>
    <row r="58" spans="1:13" s="25" customFormat="1" ht="15" x14ac:dyDescent="0.25">
      <c r="A58" s="22" t="s">
        <v>52</v>
      </c>
      <c r="B58" s="22"/>
      <c r="C58" s="22"/>
      <c r="D58" s="22"/>
      <c r="E58" s="22"/>
      <c r="F58" s="22"/>
      <c r="G58" s="23" t="s">
        <v>14</v>
      </c>
      <c r="H58" s="37">
        <f>H11+H16+H21+H26+H31+H36+H41+H46+H51+H56</f>
        <v>140390</v>
      </c>
      <c r="I58" s="24"/>
      <c r="J58" s="24"/>
      <c r="K58" s="24"/>
      <c r="L58" s="24"/>
      <c r="M58" s="24"/>
    </row>
    <row r="60" spans="1:13" s="25" customFormat="1" ht="15" x14ac:dyDescent="0.25">
      <c r="A60" s="23" t="s">
        <v>17</v>
      </c>
      <c r="B60" s="22" t="s">
        <v>53</v>
      </c>
      <c r="C60" s="22"/>
      <c r="D60" s="22"/>
      <c r="E60" s="22"/>
      <c r="F60" s="22"/>
      <c r="G60" s="22"/>
      <c r="H60" s="22"/>
    </row>
    <row r="61" spans="1:13" s="25" customFormat="1" ht="15" x14ac:dyDescent="0.25">
      <c r="A61" s="23" t="s">
        <v>18</v>
      </c>
      <c r="B61" s="22" t="s">
        <v>54</v>
      </c>
      <c r="C61" s="22"/>
      <c r="D61" s="22"/>
      <c r="E61" s="22"/>
      <c r="F61" s="22"/>
      <c r="G61" s="22"/>
      <c r="H61" s="22"/>
    </row>
    <row r="62" spans="1:13" s="25" customFormat="1" ht="15" x14ac:dyDescent="0.25">
      <c r="A62" s="23" t="s">
        <v>19</v>
      </c>
      <c r="B62" s="22" t="s">
        <v>55</v>
      </c>
      <c r="C62" s="22"/>
      <c r="D62" s="22"/>
      <c r="E62" s="22"/>
      <c r="F62" s="22"/>
      <c r="G62" s="22"/>
      <c r="H62" s="22"/>
    </row>
    <row r="63" spans="1:13" s="25" customFormat="1" ht="15" x14ac:dyDescent="0.25">
      <c r="A63" s="22"/>
      <c r="B63" s="22"/>
      <c r="C63" s="22"/>
      <c r="D63" s="22"/>
      <c r="E63" s="22"/>
      <c r="F63" s="22"/>
      <c r="G63" s="22"/>
      <c r="H63" s="22"/>
    </row>
    <row r="64" spans="1:13" ht="15" x14ac:dyDescent="0.25">
      <c r="A64" s="22" t="s">
        <v>23</v>
      </c>
      <c r="B64" s="35"/>
      <c r="C64" s="35"/>
      <c r="D64" s="35"/>
      <c r="E64" s="35"/>
      <c r="F64" s="35"/>
      <c r="G64" s="35"/>
      <c r="H64" s="36" t="s">
        <v>22</v>
      </c>
      <c r="I64" s="1"/>
      <c r="J64" s="1"/>
      <c r="K64" s="1"/>
      <c r="L64" s="1"/>
    </row>
  </sheetData>
  <sheetProtection selectLockedCells="1" selectUnlockedCells="1"/>
  <mergeCells count="35">
    <mergeCell ref="B38:F38"/>
    <mergeCell ref="B39:F39"/>
    <mergeCell ref="B29:F29"/>
    <mergeCell ref="B32:F32"/>
    <mergeCell ref="B33:F33"/>
    <mergeCell ref="B34:F34"/>
    <mergeCell ref="B37:F37"/>
    <mergeCell ref="B52:F52"/>
    <mergeCell ref="B53:F53"/>
    <mergeCell ref="B54:F54"/>
    <mergeCell ref="B47:F47"/>
    <mergeCell ref="B48:F48"/>
    <mergeCell ref="B49:F49"/>
    <mergeCell ref="B8:F8"/>
    <mergeCell ref="B9:F9"/>
    <mergeCell ref="B17:F17"/>
    <mergeCell ref="B18:F18"/>
    <mergeCell ref="B44:F44"/>
    <mergeCell ref="B12:F12"/>
    <mergeCell ref="B13:F13"/>
    <mergeCell ref="B19:F19"/>
    <mergeCell ref="B42:F42"/>
    <mergeCell ref="B43:F43"/>
    <mergeCell ref="B24:F24"/>
    <mergeCell ref="B27:F27"/>
    <mergeCell ref="B28:F28"/>
    <mergeCell ref="B14:F14"/>
    <mergeCell ref="B22:F22"/>
    <mergeCell ref="B23:F23"/>
    <mergeCell ref="A1:H1"/>
    <mergeCell ref="B2:H2"/>
    <mergeCell ref="B3:H3"/>
    <mergeCell ref="B5:F5"/>
    <mergeCell ref="B7:F7"/>
    <mergeCell ref="B4:G4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2015-07-22T11:43:05Z</cp:lastPrinted>
  <dcterms:created xsi:type="dcterms:W3CDTF">2012-04-02T10:33:59Z</dcterms:created>
  <dcterms:modified xsi:type="dcterms:W3CDTF">2015-07-22T11:43:07Z</dcterms:modified>
</cp:coreProperties>
</file>